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77C316A-497D-49AD-A82E-8019309D8C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S (moi)" sheetId="14" r:id="rId1"/>
  </sheets>
  <calcPr calcId="191029"/>
</workbook>
</file>

<file path=xl/calcChain.xml><?xml version="1.0" encoding="utf-8"?>
<calcChain xmlns="http://schemas.openxmlformats.org/spreadsheetml/2006/main">
  <c r="J15" i="14" l="1"/>
  <c r="J14" i="14" s="1"/>
  <c r="J13" i="14" s="1"/>
  <c r="G15" i="14"/>
  <c r="G14" i="14" s="1"/>
  <c r="G13" i="14" s="1"/>
  <c r="F15" i="14"/>
  <c r="F14" i="14" s="1"/>
  <c r="F13" i="14" s="1"/>
  <c r="E15" i="14"/>
  <c r="H36" i="14"/>
  <c r="I33" i="14"/>
  <c r="E33" i="14"/>
  <c r="K30" i="14"/>
  <c r="J30" i="14"/>
  <c r="F30" i="14"/>
  <c r="E30" i="14"/>
  <c r="J26" i="14"/>
  <c r="I26" i="14"/>
  <c r="H26" i="14"/>
  <c r="G26" i="14"/>
  <c r="F26" i="14"/>
  <c r="E26" i="14"/>
  <c r="F25" i="14"/>
  <c r="D15" i="14" l="1"/>
  <c r="C15" i="14" s="1"/>
  <c r="L15" i="14" s="1"/>
  <c r="E14" i="14"/>
  <c r="K24" i="14"/>
  <c r="E13" i="14" l="1"/>
  <c r="D14" i="14"/>
  <c r="J28" i="14"/>
  <c r="J27" i="14" s="1"/>
  <c r="H34" i="14"/>
  <c r="H27" i="14" s="1"/>
  <c r="D13" i="14" l="1"/>
  <c r="C14" i="14"/>
  <c r="C13" i="14" s="1"/>
  <c r="D26" i="14"/>
  <c r="C26" i="14" s="1"/>
  <c r="D25" i="14"/>
  <c r="C25" i="14" l="1"/>
  <c r="F24" i="14"/>
  <c r="G24" i="14"/>
  <c r="H24" i="14"/>
  <c r="I24" i="14"/>
  <c r="J24" i="14"/>
  <c r="E24" i="14"/>
  <c r="D36" i="14"/>
  <c r="C36" i="14" s="1"/>
  <c r="C34" i="14" s="1"/>
  <c r="D33" i="14"/>
  <c r="D31" i="14" s="1"/>
  <c r="G27" i="14"/>
  <c r="I31" i="14"/>
  <c r="I27" i="14" s="1"/>
  <c r="E31" i="14"/>
  <c r="D30" i="14"/>
  <c r="C30" i="14" s="1"/>
  <c r="E28" i="14"/>
  <c r="F28" i="14"/>
  <c r="F27" i="14" s="1"/>
  <c r="E27" i="14" l="1"/>
  <c r="C33" i="14"/>
  <c r="C31" i="14" s="1"/>
  <c r="D34" i="14"/>
  <c r="I23" i="14" l="1"/>
  <c r="F23" i="14"/>
  <c r="J23" i="14"/>
  <c r="H23" i="14"/>
  <c r="G23" i="14"/>
  <c r="E23" i="14"/>
  <c r="C24" i="14" l="1"/>
  <c r="D24" i="14" l="1"/>
  <c r="L24" i="14" s="1"/>
  <c r="K28" i="14" l="1"/>
  <c r="K27" i="14" s="1"/>
  <c r="C28" i="14"/>
  <c r="C27" i="14" s="1"/>
  <c r="C23" i="14" l="1"/>
  <c r="K23" i="14"/>
  <c r="D28" i="14"/>
  <c r="D27" i="14" s="1"/>
  <c r="D23" i="14" l="1"/>
</calcChain>
</file>

<file path=xl/sharedStrings.xml><?xml version="1.0" encoding="utf-8"?>
<sst xmlns="http://schemas.openxmlformats.org/spreadsheetml/2006/main" count="56" uniqueCount="44">
  <si>
    <t>STT</t>
  </si>
  <si>
    <t>Trong đó</t>
  </si>
  <si>
    <t>A</t>
  </si>
  <si>
    <t>Dự toán thu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</si>
  <si>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</si>
  <si>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</si>
  <si>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</si>
  <si>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</si>
  <si>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</si>
  <si>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</si>
  <si>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Lệ phí</t>
  </si>
  <si>
    <t>Phí</t>
  </si>
  <si>
    <t>Số phí, lệ phí nộp NSNN</t>
  </si>
  <si>
    <t>Kinh phí nhiệm vụ thường xuyên</t>
  </si>
  <si>
    <t>Kinh phí nhiệm vụ không thường xuyên</t>
  </si>
  <si>
    <t>Kinh phí thực hiện chế độ tự chủ</t>
  </si>
  <si>
    <t>Kinh phí không thực hiện chế độ tự chủ</t>
  </si>
  <si>
    <t>2.1</t>
  </si>
  <si>
    <t>2.2</t>
  </si>
  <si>
    <t>Chi trương trình mục tiêu</t>
  </si>
  <si>
    <t>Chi chương trình mục tiêu quốc gia</t>
  </si>
  <si>
    <t xml:space="preserve">Chi chương trình mục tiêu 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</si>
  <si>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</si>
  <si>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</si>
  <si>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</si>
  <si>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</si>
  <si>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</si>
  <si>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 xml:space="preserve">Chi hoạt động kinh tế </t>
  </si>
  <si>
    <t>Sự nghiệp thủy lợi (280-283)</t>
  </si>
  <si>
    <t>Sự nghiệp kinh tế mới (280-285)</t>
  </si>
  <si>
    <t>Biểu số 1 - Ban hành kèm theo Thông tư 90/2018/TT-BTC ngày 28/9/2018 của Bộ Tài chính</t>
  </si>
  <si>
    <t xml:space="preserve">Chi quản lý nhà nước </t>
  </si>
  <si>
    <t xml:space="preserve">Số thu phí, lệ phí </t>
  </si>
  <si>
    <t>Văn phòng Sở</t>
  </si>
  <si>
    <t xml:space="preserve"> Sự nghiệp Nông nghiệp (280-281)</t>
  </si>
  <si>
    <t>Chi cục Chăn nuôi và Thú Y</t>
  </si>
  <si>
    <t xml:space="preserve">Chi cục Trồng trọt, BVTV và Kiểm lâm                        </t>
  </si>
  <si>
    <t xml:space="preserve">Chi cục Phát triển nông thôn                      </t>
  </si>
  <si>
    <t xml:space="preserve">Chi cục Thủy lợi                         </t>
  </si>
  <si>
    <t>Chi cục Chất lượng, chế biến và phát triển thị trường</t>
  </si>
  <si>
    <t xml:space="preserve">Trung tâm Khuyến nông </t>
  </si>
  <si>
    <t>2.3</t>
  </si>
  <si>
    <t xml:space="preserve">Chi hoạt động kinh tế … </t>
  </si>
  <si>
    <r>
      <rPr>
        <b/>
        <sz val="9"/>
        <color indexed="8"/>
        <rFont val="Times New Roman"/>
        <family val="1"/>
      </rPr>
      <t>DỰ TOÁN THU - CHI NGÂN SÁCH NHÀ NƯỚC ĐƯỢC GIAO VÀ PHÂN BỔ CHO CÁC ĐƠN VỊ TRỰC THUỘC NĂM 2024</t>
    </r>
    <r>
      <rPr>
        <sz val="9"/>
        <color indexed="8"/>
        <rFont val="Times New Roman"/>
        <family val="1"/>
      </rPr>
      <t xml:space="preserve">
(Kèm theo Quyết định số 105/QĐ-SNN ngày 31/10/2024 của Sở Nông nghiệp &amp; PTNT Hà Nam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</si>
</sst>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7" x14ac:knownFonts="1">
    <font>
      <sz val="11"/>
      <color theme="1"/>
      <name val="Arial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rial"/>
      <family val="2"/>
    </font>
    <font>
      <sz val="9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/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5" fontId="4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165" fontId="5" fillId="0" borderId="1" xfId="0" applyNumberFormat="1" applyFont="1" applyBorder="1"/>
    <xf numFmtId="164" fontId="4" fillId="0" borderId="1" xfId="0" applyNumberFormat="1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/>
    <xf numFmtId="165" fontId="9" fillId="0" borderId="1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4" fontId="5" fillId="0" borderId="1" xfId="0" applyNumberFormat="1" applyFont="1" applyBorder="1"/>
    <xf numFmtId="4" fontId="4" fillId="0" borderId="1" xfId="0" applyNumberFormat="1" applyFont="1" applyBorder="1"/>
    <xf numFmtId="4" fontId="6" fillId="0" borderId="1" xfId="0" applyNumberFormat="1" applyFon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6" fillId="0" borderId="1" xfId="0" applyNumberFormat="1" applyFont="1" applyBorder="1"/>
    <xf numFmtId="164" fontId="10" fillId="0" borderId="1" xfId="0" applyNumberFormat="1" applyFont="1" applyBorder="1"/>
    <xf numFmtId="164" fontId="11" fillId="0" borderId="1" xfId="0" applyNumberFormat="1" applyFont="1" applyBorder="1"/>
    <xf numFmtId="165" fontId="1" fillId="0" borderId="1" xfId="0" applyNumberFormat="1" applyFont="1" applyBorder="1"/>
    <xf numFmtId="4" fontId="1" fillId="0" borderId="1" xfId="0" applyNumberFormat="1" applyFont="1" applyBorder="1"/>
    <xf numFmtId="165" fontId="6" fillId="0" borderId="1" xfId="0" applyNumberFormat="1" applyFont="1" applyBorder="1"/>
    <xf numFmtId="0" fontId="12" fillId="0" borderId="0" xfId="0" applyFont="1"/>
    <xf numFmtId="0" fontId="13" fillId="0" borderId="0" xfId="0" applyFont="1"/>
    <xf numFmtId="164" fontId="12" fillId="0" borderId="0" xfId="0" applyNumberFormat="1" applyFont="1"/>
    <xf numFmtId="0" fontId="14" fillId="0" borderId="0" xfId="0" applyFont="1"/>
    <xf numFmtId="0" fontId="15" fillId="0" borderId="0" xfId="0" applyFont="1"/>
    <xf numFmtId="3" fontId="15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0" fontId="16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="130" zoomScaleNormal="130" workbookViewId="0">
      <selection activeCell="A4" sqref="A4:K4"/>
    </sheetView>
  </sheetViews>
  <sheetFormatPr defaultRowHeight="12" x14ac:dyDescent="0.2"/>
  <cols>
    <col min="1" max="1" width="3.875" style="25" bestFit="1" customWidth="1"/>
    <col min="2" max="2" width="28.75" style="25" customWidth="1"/>
    <col min="3" max="3" width="6.625" style="25" customWidth="1"/>
    <col min="4" max="4" width="6.5" style="25" customWidth="1"/>
    <col min="5" max="5" width="6.875" style="25" customWidth="1"/>
    <col min="6" max="6" width="7.25" style="25" customWidth="1"/>
    <col min="7" max="7" width="6.5" style="25" customWidth="1"/>
    <col min="8" max="8" width="6.875" style="25" customWidth="1"/>
    <col min="9" max="9" width="6.5" style="25" customWidth="1"/>
    <col min="10" max="10" width="6.125" style="25" customWidth="1"/>
    <col min="11" max="11" width="5.875" style="25" customWidth="1"/>
    <col min="12" max="12" width="11.25" style="50" bestFit="1" customWidth="1"/>
    <col min="13" max="13" width="10" style="25" bestFit="1" customWidth="1"/>
    <col min="14" max="16384" width="9" style="25"/>
  </cols>
  <sheetData>
    <row r="1" spans="1:12" s="1" customFormat="1" ht="18" customHeight="1" x14ac:dyDescent="0.2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42"/>
    </row>
    <row r="2" spans="1:12" s="1" customFormat="1" ht="18" customHeight="1" x14ac:dyDescent="0.2">
      <c r="A2" s="57" t="s">
        <v>7</v>
      </c>
      <c r="B2" s="57"/>
      <c r="C2" s="57"/>
      <c r="D2" s="57"/>
      <c r="E2" s="57"/>
      <c r="F2" s="57"/>
      <c r="G2" s="57"/>
      <c r="L2" s="42"/>
    </row>
    <row r="3" spans="1:12" s="1" customFormat="1" ht="18" customHeight="1" x14ac:dyDescent="0.2">
      <c r="A3" s="57" t="s">
        <v>8</v>
      </c>
      <c r="B3" s="57"/>
      <c r="C3" s="57"/>
      <c r="D3" s="57"/>
      <c r="E3" s="57"/>
      <c r="F3" s="57"/>
      <c r="G3" s="57"/>
      <c r="L3" s="42"/>
    </row>
    <row r="4" spans="1:12" s="1" customFormat="1" ht="30" customHeight="1" x14ac:dyDescent="0.2">
      <c r="A4" s="58" t="s">
        <v>43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42"/>
    </row>
    <row r="5" spans="1:12" s="1" customFormat="1" ht="15.95" customHeight="1" x14ac:dyDescent="0.2">
      <c r="A5" s="2"/>
      <c r="B5" s="2"/>
      <c r="C5" s="2"/>
      <c r="D5" s="2"/>
      <c r="E5" s="2"/>
      <c r="I5" s="59" t="s">
        <v>24</v>
      </c>
      <c r="J5" s="59"/>
      <c r="K5" s="59"/>
      <c r="L5" s="42"/>
    </row>
    <row r="6" spans="1:12" s="3" customFormat="1" ht="20.100000000000001" customHeight="1" x14ac:dyDescent="0.2">
      <c r="A6" s="51" t="s">
        <v>0</v>
      </c>
      <c r="B6" s="53"/>
      <c r="C6" s="51" t="s">
        <v>22</v>
      </c>
      <c r="D6" s="51" t="s">
        <v>23</v>
      </c>
      <c r="E6" s="55" t="s">
        <v>1</v>
      </c>
      <c r="F6" s="55"/>
      <c r="G6" s="55"/>
      <c r="H6" s="55"/>
      <c r="I6" s="55"/>
      <c r="J6" s="55"/>
      <c r="K6" s="55"/>
      <c r="L6" s="43"/>
    </row>
    <row r="7" spans="1:12" s="3" customFormat="1" ht="99.95" customHeight="1" x14ac:dyDescent="0.2">
      <c r="A7" s="52"/>
      <c r="B7" s="54"/>
      <c r="C7" s="52"/>
      <c r="D7" s="52"/>
      <c r="E7" s="26" t="s">
        <v>33</v>
      </c>
      <c r="F7" s="26" t="s">
        <v>35</v>
      </c>
      <c r="G7" s="26" t="s">
        <v>36</v>
      </c>
      <c r="H7" s="26" t="s">
        <v>37</v>
      </c>
      <c r="I7" s="26" t="s">
        <v>38</v>
      </c>
      <c r="J7" s="26" t="s">
        <v>39</v>
      </c>
      <c r="K7" s="26" t="s">
        <v>40</v>
      </c>
      <c r="L7" s="43"/>
    </row>
    <row r="8" spans="1:12" s="1" customFormat="1" ht="17.100000000000001" customHeight="1" x14ac:dyDescent="0.2">
      <c r="A8" s="4" t="s">
        <v>2</v>
      </c>
      <c r="B8" s="5" t="s">
        <v>3</v>
      </c>
      <c r="C8" s="6"/>
      <c r="D8" s="6"/>
      <c r="E8" s="6"/>
      <c r="F8" s="6"/>
      <c r="G8" s="6"/>
      <c r="H8" s="7"/>
      <c r="I8" s="7"/>
      <c r="J8" s="7"/>
      <c r="K8" s="7"/>
      <c r="L8" s="42"/>
    </row>
    <row r="9" spans="1:12" s="1" customFormat="1" ht="17.100000000000001" customHeight="1" x14ac:dyDescent="0.2">
      <c r="A9" s="4" t="s">
        <v>4</v>
      </c>
      <c r="B9" s="8" t="s">
        <v>9</v>
      </c>
      <c r="C9" s="9"/>
      <c r="D9" s="9"/>
      <c r="E9" s="9"/>
      <c r="F9" s="9"/>
      <c r="G9" s="9"/>
      <c r="H9" s="9"/>
      <c r="I9" s="9"/>
      <c r="J9" s="7"/>
      <c r="K9" s="7"/>
      <c r="L9" s="44"/>
    </row>
    <row r="10" spans="1:12" s="13" customFormat="1" ht="17.100000000000001" customHeight="1" x14ac:dyDescent="0.2">
      <c r="A10" s="10">
        <v>1</v>
      </c>
      <c r="B10" s="11" t="s">
        <v>32</v>
      </c>
      <c r="C10" s="12"/>
      <c r="D10" s="12"/>
      <c r="E10" s="12"/>
      <c r="F10" s="12"/>
      <c r="G10" s="12"/>
      <c r="H10" s="12"/>
      <c r="I10" s="12"/>
      <c r="J10" s="12"/>
      <c r="K10" s="12"/>
      <c r="L10" s="45"/>
    </row>
    <row r="11" spans="1:12" s="17" customFormat="1" ht="17.100000000000001" customHeight="1" x14ac:dyDescent="0.2">
      <c r="A11" s="14"/>
      <c r="B11" s="15" t="s">
        <v>10</v>
      </c>
      <c r="C11" s="16"/>
      <c r="D11" s="16"/>
      <c r="E11" s="16"/>
      <c r="F11" s="16"/>
      <c r="G11" s="16"/>
      <c r="H11" s="15"/>
      <c r="I11" s="15"/>
      <c r="J11" s="15"/>
      <c r="K11" s="15"/>
      <c r="L11" s="46"/>
    </row>
    <row r="12" spans="1:12" s="17" customFormat="1" ht="17.100000000000001" customHeight="1" x14ac:dyDescent="0.2">
      <c r="A12" s="14"/>
      <c r="B12" s="15" t="s">
        <v>11</v>
      </c>
      <c r="C12" s="16"/>
      <c r="D12" s="16"/>
      <c r="E12" s="16"/>
      <c r="F12" s="16"/>
      <c r="G12" s="16"/>
      <c r="H12" s="15"/>
      <c r="I12" s="15"/>
      <c r="J12" s="15"/>
      <c r="K12" s="15"/>
      <c r="L12" s="46"/>
    </row>
    <row r="13" spans="1:12" s="13" customFormat="1" ht="17.100000000000001" customHeight="1" x14ac:dyDescent="0.2">
      <c r="A13" s="10">
        <v>2</v>
      </c>
      <c r="B13" s="18" t="s">
        <v>25</v>
      </c>
      <c r="C13" s="33">
        <f>C14+C17</f>
        <v>-152.65</v>
      </c>
      <c r="D13" s="33">
        <f t="shared" ref="D13:J13" si="0">D14+D17</f>
        <v>-152.65</v>
      </c>
      <c r="E13" s="41">
        <f t="shared" si="0"/>
        <v>-0.6</v>
      </c>
      <c r="F13" s="12">
        <f t="shared" si="0"/>
        <v>-150</v>
      </c>
      <c r="G13" s="33">
        <f t="shared" si="0"/>
        <v>-0.65</v>
      </c>
      <c r="H13" s="33"/>
      <c r="I13" s="33"/>
      <c r="J13" s="41">
        <f t="shared" si="0"/>
        <v>-1.4</v>
      </c>
      <c r="K13" s="12"/>
      <c r="L13" s="45"/>
    </row>
    <row r="14" spans="1:12" s="1" customFormat="1" ht="17.100000000000001" customHeight="1" x14ac:dyDescent="0.2">
      <c r="A14" s="19" t="s">
        <v>17</v>
      </c>
      <c r="B14" s="7" t="s">
        <v>31</v>
      </c>
      <c r="C14" s="40">
        <f>D14</f>
        <v>-152.65</v>
      </c>
      <c r="D14" s="40">
        <f>SUM(E14:J14)</f>
        <v>-152.65</v>
      </c>
      <c r="E14" s="39">
        <f>E15+E16</f>
        <v>-0.6</v>
      </c>
      <c r="F14" s="6">
        <f t="shared" ref="F14:J14" si="1">F15+F16</f>
        <v>-150</v>
      </c>
      <c r="G14" s="40">
        <f t="shared" si="1"/>
        <v>-0.65</v>
      </c>
      <c r="H14" s="39"/>
      <c r="I14" s="39"/>
      <c r="J14" s="39">
        <f t="shared" si="1"/>
        <v>-1.4</v>
      </c>
      <c r="K14" s="6"/>
      <c r="L14" s="42"/>
    </row>
    <row r="15" spans="1:12" s="17" customFormat="1" ht="17.100000000000001" customHeight="1" x14ac:dyDescent="0.2">
      <c r="A15" s="14"/>
      <c r="B15" s="15" t="s">
        <v>15</v>
      </c>
      <c r="C15" s="32">
        <f>D15</f>
        <v>-152.65</v>
      </c>
      <c r="D15" s="32">
        <f>SUM(E15:K15)</f>
        <v>-152.65</v>
      </c>
      <c r="E15" s="28">
        <f>-600/1000</f>
        <v>-0.6</v>
      </c>
      <c r="F15" s="27">
        <f>-150000/1000</f>
        <v>-150</v>
      </c>
      <c r="G15" s="29">
        <f>-650/1000</f>
        <v>-0.65</v>
      </c>
      <c r="H15" s="29"/>
      <c r="I15" s="29"/>
      <c r="J15" s="28">
        <f>-1400/1000</f>
        <v>-1.4</v>
      </c>
      <c r="K15" s="16"/>
      <c r="L15" s="47">
        <f>C15*1000000</f>
        <v>-152650000</v>
      </c>
    </row>
    <row r="16" spans="1:12" s="17" customFormat="1" ht="17.100000000000001" customHeight="1" x14ac:dyDescent="0.2">
      <c r="A16" s="14"/>
      <c r="B16" s="15" t="s">
        <v>16</v>
      </c>
      <c r="C16" s="16"/>
      <c r="D16" s="16"/>
      <c r="E16" s="16"/>
      <c r="F16" s="16"/>
      <c r="G16" s="16"/>
      <c r="H16" s="16"/>
      <c r="I16" s="16"/>
      <c r="J16" s="16"/>
      <c r="K16" s="16"/>
      <c r="L16" s="46"/>
    </row>
    <row r="17" spans="1:12" s="1" customFormat="1" ht="17.100000000000001" customHeight="1" x14ac:dyDescent="0.2">
      <c r="A17" s="19" t="s">
        <v>18</v>
      </c>
      <c r="B17" s="7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42"/>
    </row>
    <row r="18" spans="1:12" s="17" customFormat="1" ht="17.100000000000001" customHeight="1" x14ac:dyDescent="0.2">
      <c r="A18" s="14"/>
      <c r="B18" s="15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46"/>
    </row>
    <row r="19" spans="1:12" s="17" customFormat="1" ht="17.100000000000001" customHeight="1" x14ac:dyDescent="0.2">
      <c r="A19" s="14"/>
      <c r="B19" s="15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46"/>
    </row>
    <row r="20" spans="1:12" s="13" customFormat="1" ht="17.100000000000001" customHeight="1" x14ac:dyDescent="0.2">
      <c r="A20" s="10">
        <v>3</v>
      </c>
      <c r="B20" s="11" t="s">
        <v>12</v>
      </c>
      <c r="C20" s="12"/>
      <c r="D20" s="12"/>
      <c r="E20" s="12"/>
      <c r="F20" s="12"/>
      <c r="G20" s="12"/>
      <c r="H20" s="12"/>
      <c r="I20" s="12"/>
      <c r="J20" s="12"/>
      <c r="K20" s="12"/>
      <c r="L20" s="45"/>
    </row>
    <row r="21" spans="1:12" s="17" customFormat="1" ht="17.100000000000001" customHeight="1" x14ac:dyDescent="0.2">
      <c r="A21" s="14"/>
      <c r="B21" s="15" t="s">
        <v>10</v>
      </c>
      <c r="C21" s="16"/>
      <c r="D21" s="16"/>
      <c r="E21" s="16"/>
      <c r="F21" s="16"/>
      <c r="G21" s="20"/>
      <c r="H21" s="16"/>
      <c r="I21" s="16"/>
      <c r="J21" s="16"/>
      <c r="K21" s="16"/>
      <c r="L21" s="46"/>
    </row>
    <row r="22" spans="1:12" s="17" customFormat="1" ht="17.100000000000001" customHeight="1" x14ac:dyDescent="0.2">
      <c r="A22" s="14"/>
      <c r="B22" s="15" t="s">
        <v>11</v>
      </c>
      <c r="C22" s="16"/>
      <c r="D22" s="16"/>
      <c r="E22" s="16"/>
      <c r="F22" s="16"/>
      <c r="G22" s="16"/>
      <c r="H22" s="16"/>
      <c r="I22" s="16"/>
      <c r="J22" s="16"/>
      <c r="K22" s="16"/>
      <c r="L22" s="46"/>
    </row>
    <row r="23" spans="1:12" s="1" customFormat="1" ht="17.100000000000001" customHeight="1" x14ac:dyDescent="0.2">
      <c r="A23" s="4" t="s">
        <v>5</v>
      </c>
      <c r="B23" s="21" t="s">
        <v>6</v>
      </c>
      <c r="C23" s="9">
        <f>C24+C27</f>
        <v>-531.13900000000001</v>
      </c>
      <c r="D23" s="9">
        <f t="shared" ref="D23:K23" si="2">D24+D27+D37</f>
        <v>-531.13900000000001</v>
      </c>
      <c r="E23" s="9">
        <f t="shared" si="2"/>
        <v>-38.723999999999997</v>
      </c>
      <c r="F23" s="9">
        <f t="shared" si="2"/>
        <v>-273.66499999999996</v>
      </c>
      <c r="G23" s="23">
        <f t="shared" si="2"/>
        <v>-2.5</v>
      </c>
      <c r="H23" s="31">
        <f t="shared" si="2"/>
        <v>-6.45</v>
      </c>
      <c r="I23" s="31">
        <f t="shared" si="2"/>
        <v>-27.15</v>
      </c>
      <c r="J23" s="23">
        <f t="shared" si="2"/>
        <v>-179.3</v>
      </c>
      <c r="K23" s="31">
        <f t="shared" si="2"/>
        <v>-3.35</v>
      </c>
      <c r="L23" s="44"/>
    </row>
    <row r="24" spans="1:12" s="3" customFormat="1" ht="17.100000000000001" customHeight="1" x14ac:dyDescent="0.2">
      <c r="A24" s="4">
        <v>1</v>
      </c>
      <c r="B24" s="21" t="s">
        <v>26</v>
      </c>
      <c r="C24" s="9">
        <f>C25+C26</f>
        <v>-58.006</v>
      </c>
      <c r="D24" s="9">
        <f t="shared" ref="D24" si="3">D25+D26</f>
        <v>-58.006</v>
      </c>
      <c r="E24" s="9">
        <f>E25+E26</f>
        <v>-27.835999999999999</v>
      </c>
      <c r="F24" s="31">
        <f t="shared" ref="F24:K24" si="4">F25+F26</f>
        <v>-16.72</v>
      </c>
      <c r="G24" s="23">
        <f t="shared" si="4"/>
        <v>-2.5</v>
      </c>
      <c r="H24" s="23">
        <f t="shared" si="4"/>
        <v>-0.7</v>
      </c>
      <c r="I24" s="23">
        <f t="shared" si="4"/>
        <v>-2.5</v>
      </c>
      <c r="J24" s="31">
        <f t="shared" si="4"/>
        <v>-7.75</v>
      </c>
      <c r="K24" s="22">
        <f t="shared" si="4"/>
        <v>0</v>
      </c>
      <c r="L24" s="47">
        <f t="shared" ref="L24" si="5">D24*1000000</f>
        <v>-58006000</v>
      </c>
    </row>
    <row r="25" spans="1:12" s="17" customFormat="1" ht="17.100000000000001" customHeight="1" x14ac:dyDescent="0.2">
      <c r="A25" s="14"/>
      <c r="B25" s="15" t="s">
        <v>15</v>
      </c>
      <c r="C25" s="24">
        <f>D25</f>
        <v>-11.97</v>
      </c>
      <c r="D25" s="32">
        <f>SUM(E25:J25)</f>
        <v>-11.97</v>
      </c>
      <c r="E25" s="27"/>
      <c r="F25" s="29">
        <f>-11970/1000</f>
        <v>-11.97</v>
      </c>
      <c r="G25" s="28"/>
      <c r="H25" s="28"/>
      <c r="I25" s="28"/>
      <c r="J25" s="27"/>
      <c r="K25" s="27"/>
      <c r="L25" s="47"/>
    </row>
    <row r="26" spans="1:12" s="17" customFormat="1" ht="17.100000000000001" customHeight="1" x14ac:dyDescent="0.2">
      <c r="A26" s="14"/>
      <c r="B26" s="15" t="s">
        <v>16</v>
      </c>
      <c r="C26" s="24">
        <f>D26</f>
        <v>-46.036000000000001</v>
      </c>
      <c r="D26" s="24">
        <f>SUM(E26:J26)</f>
        <v>-46.036000000000001</v>
      </c>
      <c r="E26" s="30">
        <f>-27836/1000</f>
        <v>-27.835999999999999</v>
      </c>
      <c r="F26" s="29">
        <f>-4750/1000</f>
        <v>-4.75</v>
      </c>
      <c r="G26" s="28">
        <f>-2500/1000</f>
        <v>-2.5</v>
      </c>
      <c r="H26" s="28">
        <f>-700/1000</f>
        <v>-0.7</v>
      </c>
      <c r="I26" s="28">
        <f>-2500/1000</f>
        <v>-2.5</v>
      </c>
      <c r="J26" s="29">
        <f>-(7000+750)/1000</f>
        <v>-7.75</v>
      </c>
      <c r="K26" s="27"/>
      <c r="L26" s="47"/>
    </row>
    <row r="27" spans="1:12" s="3" customFormat="1" ht="17.100000000000001" customHeight="1" x14ac:dyDescent="0.2">
      <c r="A27" s="4">
        <v>2</v>
      </c>
      <c r="B27" s="21" t="s">
        <v>27</v>
      </c>
      <c r="C27" s="9">
        <f>C28+C31+C34</f>
        <v>-473.13300000000004</v>
      </c>
      <c r="D27" s="9">
        <f t="shared" ref="D27:K27" si="6">D28+D31+D34</f>
        <v>-473.13300000000004</v>
      </c>
      <c r="E27" s="9">
        <f t="shared" si="6"/>
        <v>-10.888</v>
      </c>
      <c r="F27" s="9">
        <f t="shared" si="6"/>
        <v>-256.94499999999999</v>
      </c>
      <c r="G27" s="22">
        <f t="shared" si="6"/>
        <v>0</v>
      </c>
      <c r="H27" s="31">
        <f t="shared" si="6"/>
        <v>-5.75</v>
      </c>
      <c r="I27" s="31">
        <f t="shared" si="6"/>
        <v>-24.65</v>
      </c>
      <c r="J27" s="31">
        <f t="shared" si="6"/>
        <v>-171.55</v>
      </c>
      <c r="K27" s="31">
        <f t="shared" si="6"/>
        <v>-3.35</v>
      </c>
      <c r="L27" s="48"/>
    </row>
    <row r="28" spans="1:12" s="13" customFormat="1" ht="17.100000000000001" customHeight="1" x14ac:dyDescent="0.2">
      <c r="A28" s="10" t="s">
        <v>17</v>
      </c>
      <c r="B28" s="18" t="s">
        <v>34</v>
      </c>
      <c r="C28" s="36">
        <f>SUM(C29:C30)</f>
        <v>-438.80400000000003</v>
      </c>
      <c r="D28" s="36">
        <f>SUM(E28:K28)</f>
        <v>-438.80400000000003</v>
      </c>
      <c r="E28" s="36">
        <f t="shared" ref="E28:F28" si="7">SUM(E29:E30)</f>
        <v>-6.9589999999999996</v>
      </c>
      <c r="F28" s="36">
        <f t="shared" si="7"/>
        <v>-256.94499999999999</v>
      </c>
      <c r="G28" s="12"/>
      <c r="H28" s="12"/>
      <c r="I28" s="12"/>
      <c r="J28" s="33">
        <f>SUM(J29:J30)</f>
        <v>-171.55</v>
      </c>
      <c r="K28" s="33">
        <f>SUM(K29:K30)</f>
        <v>-3.35</v>
      </c>
      <c r="L28" s="49"/>
    </row>
    <row r="29" spans="1:12" s="17" customFormat="1" ht="17.100000000000001" customHeight="1" x14ac:dyDescent="0.2">
      <c r="A29" s="14"/>
      <c r="B29" s="15" t="s">
        <v>13</v>
      </c>
      <c r="C29" s="24"/>
      <c r="D29" s="24"/>
      <c r="E29" s="37"/>
      <c r="F29" s="37"/>
      <c r="G29" s="37"/>
      <c r="H29" s="37"/>
      <c r="I29" s="37"/>
      <c r="J29" s="34"/>
      <c r="K29" s="30"/>
      <c r="L29" s="46"/>
    </row>
    <row r="30" spans="1:12" s="17" customFormat="1" ht="17.100000000000001" customHeight="1" x14ac:dyDescent="0.2">
      <c r="A30" s="14"/>
      <c r="B30" s="15" t="s">
        <v>14</v>
      </c>
      <c r="C30" s="24">
        <f>D30</f>
        <v>-438.80400000000003</v>
      </c>
      <c r="D30" s="24">
        <f>SUM(E30:K30)</f>
        <v>-438.80400000000003</v>
      </c>
      <c r="E30" s="30">
        <f>-6959/1000</f>
        <v>-6.9589999999999996</v>
      </c>
      <c r="F30" s="38">
        <f>-(9945+750+1500+242500+2250)/1000</f>
        <v>-256.94499999999999</v>
      </c>
      <c r="G30" s="30"/>
      <c r="H30" s="30"/>
      <c r="I30" s="30"/>
      <c r="J30" s="29">
        <f>-(130000+37500+2500+1000+550)/1000</f>
        <v>-171.55</v>
      </c>
      <c r="K30" s="29">
        <f>-(1350+2000)/1000</f>
        <v>-3.35</v>
      </c>
      <c r="L30" s="46"/>
    </row>
    <row r="31" spans="1:12" s="13" customFormat="1" ht="17.100000000000001" customHeight="1" x14ac:dyDescent="0.2">
      <c r="A31" s="10" t="s">
        <v>18</v>
      </c>
      <c r="B31" s="11" t="s">
        <v>28</v>
      </c>
      <c r="C31" s="36">
        <f>C32+C33</f>
        <v>-28.578999999999997</v>
      </c>
      <c r="D31" s="36">
        <f>D32+D33</f>
        <v>-28.578999999999997</v>
      </c>
      <c r="E31" s="36">
        <f>SUM(E32:E33)</f>
        <v>-3.9289999999999998</v>
      </c>
      <c r="F31" s="12"/>
      <c r="G31" s="12"/>
      <c r="H31" s="12"/>
      <c r="I31" s="33">
        <f>SUM(I32:I33)</f>
        <v>-24.65</v>
      </c>
      <c r="J31" s="12"/>
      <c r="K31" s="12"/>
      <c r="L31" s="45"/>
    </row>
    <row r="32" spans="1:12" s="17" customFormat="1" ht="17.100000000000001" customHeight="1" x14ac:dyDescent="0.2">
      <c r="A32" s="14"/>
      <c r="B32" s="15" t="s">
        <v>13</v>
      </c>
      <c r="C32" s="24"/>
      <c r="D32" s="24"/>
      <c r="E32" s="24"/>
      <c r="F32" s="24"/>
      <c r="G32" s="24"/>
      <c r="H32" s="24"/>
      <c r="I32" s="32"/>
      <c r="J32" s="16"/>
      <c r="K32" s="16"/>
      <c r="L32" s="46"/>
    </row>
    <row r="33" spans="1:12" s="17" customFormat="1" ht="17.100000000000001" customHeight="1" x14ac:dyDescent="0.2">
      <c r="A33" s="14"/>
      <c r="B33" s="15" t="s">
        <v>14</v>
      </c>
      <c r="C33" s="24">
        <f>D33</f>
        <v>-28.578999999999997</v>
      </c>
      <c r="D33" s="24">
        <f>SUM(E33:I33)</f>
        <v>-28.578999999999997</v>
      </c>
      <c r="E33" s="38">
        <f>-3929/1000</f>
        <v>-3.9289999999999998</v>
      </c>
      <c r="F33" s="38"/>
      <c r="G33" s="38"/>
      <c r="H33" s="38"/>
      <c r="I33" s="35">
        <f>-24650/1000</f>
        <v>-24.65</v>
      </c>
      <c r="J33" s="16"/>
      <c r="K33" s="16"/>
      <c r="L33" s="46"/>
    </row>
    <row r="34" spans="1:12" s="17" customFormat="1" ht="17.100000000000001" customHeight="1" x14ac:dyDescent="0.2">
      <c r="A34" s="10" t="s">
        <v>41</v>
      </c>
      <c r="B34" s="11" t="s">
        <v>29</v>
      </c>
      <c r="C34" s="33">
        <f>C35+C36</f>
        <v>-5.75</v>
      </c>
      <c r="D34" s="33">
        <f>D35+D36</f>
        <v>-5.75</v>
      </c>
      <c r="E34" s="12"/>
      <c r="F34" s="12"/>
      <c r="G34" s="12"/>
      <c r="H34" s="33">
        <f>SUM(H35:H36)</f>
        <v>-5.75</v>
      </c>
      <c r="I34" s="12"/>
      <c r="J34" s="12"/>
      <c r="K34" s="12"/>
      <c r="L34" s="46"/>
    </row>
    <row r="35" spans="1:12" s="17" customFormat="1" ht="17.100000000000001" customHeight="1" x14ac:dyDescent="0.2">
      <c r="A35" s="14"/>
      <c r="B35" s="15" t="s">
        <v>13</v>
      </c>
      <c r="C35" s="32"/>
      <c r="D35" s="32"/>
      <c r="E35" s="24"/>
      <c r="F35" s="24"/>
      <c r="G35" s="24"/>
      <c r="H35" s="32"/>
      <c r="I35" s="24"/>
      <c r="J35" s="24"/>
      <c r="K35" s="24"/>
      <c r="L35" s="46"/>
    </row>
    <row r="36" spans="1:12" s="17" customFormat="1" ht="17.100000000000001" customHeight="1" x14ac:dyDescent="0.2">
      <c r="A36" s="14"/>
      <c r="B36" s="15" t="s">
        <v>14</v>
      </c>
      <c r="C36" s="32">
        <f>D36</f>
        <v>-5.75</v>
      </c>
      <c r="D36" s="32">
        <f>SUM(E36:J36)</f>
        <v>-5.75</v>
      </c>
      <c r="E36" s="24"/>
      <c r="F36" s="24"/>
      <c r="G36" s="24"/>
      <c r="H36" s="35">
        <f>-5750/1000</f>
        <v>-5.75</v>
      </c>
      <c r="I36" s="24"/>
      <c r="J36" s="16"/>
      <c r="K36" s="24"/>
      <c r="L36" s="46"/>
    </row>
    <row r="37" spans="1:12" s="1" customFormat="1" ht="17.100000000000001" customHeight="1" x14ac:dyDescent="0.2">
      <c r="A37" s="4">
        <v>3</v>
      </c>
      <c r="B37" s="21" t="s">
        <v>19</v>
      </c>
      <c r="C37" s="6"/>
      <c r="D37" s="6"/>
      <c r="E37" s="6"/>
      <c r="F37" s="6"/>
      <c r="G37" s="6"/>
      <c r="H37" s="6"/>
      <c r="I37" s="6"/>
      <c r="J37" s="6"/>
      <c r="K37" s="6"/>
      <c r="L37" s="42"/>
    </row>
    <row r="38" spans="1:12" s="1" customFormat="1" ht="17.100000000000001" customHeight="1" x14ac:dyDescent="0.2">
      <c r="A38" s="19"/>
      <c r="B38" s="7" t="s">
        <v>20</v>
      </c>
      <c r="C38" s="6"/>
      <c r="D38" s="6"/>
      <c r="E38" s="6"/>
      <c r="F38" s="6"/>
      <c r="G38" s="22"/>
      <c r="H38" s="6"/>
      <c r="I38" s="6"/>
      <c r="J38" s="6"/>
      <c r="K38" s="6"/>
      <c r="L38" s="42"/>
    </row>
    <row r="39" spans="1:12" s="1" customFormat="1" ht="17.100000000000001" customHeight="1" x14ac:dyDescent="0.2">
      <c r="A39" s="19"/>
      <c r="B39" s="7" t="s">
        <v>21</v>
      </c>
      <c r="C39" s="6"/>
      <c r="D39" s="6"/>
      <c r="E39" s="6"/>
      <c r="F39" s="6"/>
      <c r="G39" s="22"/>
      <c r="H39" s="6"/>
      <c r="I39" s="6"/>
      <c r="J39" s="6"/>
      <c r="K39" s="6"/>
      <c r="L39" s="42"/>
    </row>
    <row r="40" spans="1:12" s="1" customFormat="1" x14ac:dyDescent="0.2">
      <c r="L40" s="42"/>
    </row>
    <row r="41" spans="1:12" s="1" customFormat="1" x14ac:dyDescent="0.2">
      <c r="L41" s="42"/>
    </row>
    <row r="42" spans="1:12" s="1" customFormat="1" x14ac:dyDescent="0.2">
      <c r="L42" s="42"/>
    </row>
    <row r="43" spans="1:12" s="1" customFormat="1" x14ac:dyDescent="0.2">
      <c r="L43" s="42"/>
    </row>
  </sheetData>
  <mergeCells count="10">
    <mergeCell ref="A1:K1"/>
    <mergeCell ref="A2:G2"/>
    <mergeCell ref="A3:G3"/>
    <mergeCell ref="A4:K4"/>
    <mergeCell ref="I5:K5"/>
    <mergeCell ref="A6:A7"/>
    <mergeCell ref="B6:B7"/>
    <mergeCell ref="C6:C7"/>
    <mergeCell ref="D6:D7"/>
    <mergeCell ref="E6:K6"/>
  </mergeCells>
  <pageMargins left="0.25" right="0.2" top="0.27" bottom="0.24" header="0.2" footer="0.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358F1D-B6AC-4C70-984C-B68D2B021B15}"/>
</file>

<file path=customXml/itemProps2.xml><?xml version="1.0" encoding="utf-8"?>
<ds:datastoreItem xmlns:ds="http://schemas.openxmlformats.org/officeDocument/2006/customXml" ds:itemID="{08F62DB3-AC6B-4962-8B09-72DFE316F27A}"/>
</file>

<file path=customXml/itemProps3.xml><?xml version="1.0" encoding="utf-8"?>
<ds:datastoreItem xmlns:ds="http://schemas.openxmlformats.org/officeDocument/2006/customXml" ds:itemID="{32B05C92-4617-46C8-92BF-5963096B75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(moi)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2022-12-21T09:20:58Z</cp:lastPrinted>
  <dcterms:created xsi:type="dcterms:W3CDTF">2016-03-30T01:13:32Z</dcterms:created>
  <dcterms:modified xsi:type="dcterms:W3CDTF">2024-11-01T00:39:18Z</dcterms:modified>
</cp:coreProperties>
</file>